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-460" windowWidth="33600" windowHeight="21000" tabRatio="500"/>
  </bookViews>
  <sheets>
    <sheet name="Cropland for Meat USA 030217" sheetId="2" r:id="rId1"/>
    <sheet name="Sheet1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6" i="2" l="1"/>
  <c r="H46" i="2"/>
  <c r="I46" i="2"/>
  <c r="J46" i="2"/>
  <c r="K46" i="2"/>
  <c r="M46" i="2"/>
  <c r="O46" i="2"/>
  <c r="D47" i="2"/>
  <c r="H47" i="2"/>
  <c r="I47" i="2"/>
  <c r="J47" i="2"/>
  <c r="K47" i="2"/>
  <c r="M47" i="2"/>
  <c r="O47" i="2"/>
  <c r="D48" i="2"/>
  <c r="H48" i="2"/>
  <c r="I48" i="2"/>
  <c r="J48" i="2"/>
  <c r="K48" i="2"/>
  <c r="M48" i="2"/>
  <c r="O48" i="2"/>
  <c r="D3" i="2"/>
  <c r="H3" i="2"/>
  <c r="I3" i="2"/>
  <c r="J3" i="2"/>
  <c r="K3" i="2"/>
  <c r="M3" i="2"/>
  <c r="O3" i="2"/>
  <c r="D4" i="2"/>
  <c r="H4" i="2"/>
  <c r="I4" i="2"/>
  <c r="J4" i="2"/>
  <c r="K4" i="2"/>
  <c r="M4" i="2"/>
  <c r="O4" i="2"/>
  <c r="D5" i="2"/>
  <c r="H5" i="2"/>
  <c r="I5" i="2"/>
  <c r="J5" i="2"/>
  <c r="K5" i="2"/>
  <c r="M5" i="2"/>
  <c r="O5" i="2"/>
  <c r="D45" i="2"/>
  <c r="H45" i="2"/>
  <c r="I45" i="2"/>
  <c r="J45" i="2"/>
  <c r="K45" i="2"/>
  <c r="M45" i="2"/>
  <c r="O45" i="2"/>
  <c r="D44" i="2"/>
  <c r="H44" i="2"/>
  <c r="I44" i="2"/>
  <c r="J44" i="2"/>
  <c r="K44" i="2"/>
  <c r="M44" i="2"/>
  <c r="O44" i="2"/>
  <c r="D43" i="2"/>
  <c r="H43" i="2"/>
  <c r="I43" i="2"/>
  <c r="J43" i="2"/>
  <c r="K43" i="2"/>
  <c r="M43" i="2"/>
  <c r="O43" i="2"/>
  <c r="D42" i="2"/>
  <c r="H42" i="2"/>
  <c r="I42" i="2"/>
  <c r="J42" i="2"/>
  <c r="K42" i="2"/>
  <c r="M42" i="2"/>
  <c r="O42" i="2"/>
  <c r="D41" i="2"/>
  <c r="H41" i="2"/>
  <c r="I41" i="2"/>
  <c r="J41" i="2"/>
  <c r="K41" i="2"/>
  <c r="M41" i="2"/>
  <c r="O41" i="2"/>
  <c r="D40" i="2"/>
  <c r="H40" i="2"/>
  <c r="I40" i="2"/>
  <c r="J40" i="2"/>
  <c r="K40" i="2"/>
  <c r="M40" i="2"/>
  <c r="O40" i="2"/>
  <c r="D39" i="2"/>
  <c r="H39" i="2"/>
  <c r="I39" i="2"/>
  <c r="J39" i="2"/>
  <c r="K39" i="2"/>
  <c r="M39" i="2"/>
  <c r="O39" i="2"/>
  <c r="D38" i="2"/>
  <c r="H38" i="2"/>
  <c r="I38" i="2"/>
  <c r="J38" i="2"/>
  <c r="K38" i="2"/>
  <c r="M38" i="2"/>
  <c r="O38" i="2"/>
  <c r="D37" i="2"/>
  <c r="H37" i="2"/>
  <c r="I37" i="2"/>
  <c r="J37" i="2"/>
  <c r="K37" i="2"/>
  <c r="M37" i="2"/>
  <c r="O37" i="2"/>
  <c r="D36" i="2"/>
  <c r="H36" i="2"/>
  <c r="I36" i="2"/>
  <c r="J36" i="2"/>
  <c r="K36" i="2"/>
  <c r="M36" i="2"/>
  <c r="O36" i="2"/>
  <c r="D35" i="2"/>
  <c r="H35" i="2"/>
  <c r="I35" i="2"/>
  <c r="J35" i="2"/>
  <c r="K35" i="2"/>
  <c r="M35" i="2"/>
  <c r="O35" i="2"/>
  <c r="D34" i="2"/>
  <c r="H34" i="2"/>
  <c r="I34" i="2"/>
  <c r="J34" i="2"/>
  <c r="K34" i="2"/>
  <c r="M34" i="2"/>
  <c r="O34" i="2"/>
  <c r="D33" i="2"/>
  <c r="H33" i="2"/>
  <c r="I33" i="2"/>
  <c r="J33" i="2"/>
  <c r="K33" i="2"/>
  <c r="M33" i="2"/>
  <c r="O33" i="2"/>
  <c r="D32" i="2"/>
  <c r="H32" i="2"/>
  <c r="I32" i="2"/>
  <c r="J32" i="2"/>
  <c r="K32" i="2"/>
  <c r="M32" i="2"/>
  <c r="O32" i="2"/>
  <c r="D31" i="2"/>
  <c r="H31" i="2"/>
  <c r="I31" i="2"/>
  <c r="J31" i="2"/>
  <c r="K31" i="2"/>
  <c r="M31" i="2"/>
  <c r="O31" i="2"/>
  <c r="D30" i="2"/>
  <c r="H30" i="2"/>
  <c r="I30" i="2"/>
  <c r="J30" i="2"/>
  <c r="K30" i="2"/>
  <c r="M30" i="2"/>
  <c r="O30" i="2"/>
  <c r="D29" i="2"/>
  <c r="H29" i="2"/>
  <c r="I29" i="2"/>
  <c r="J29" i="2"/>
  <c r="K29" i="2"/>
  <c r="M29" i="2"/>
  <c r="O29" i="2"/>
  <c r="D28" i="2"/>
  <c r="H28" i="2"/>
  <c r="I28" i="2"/>
  <c r="J28" i="2"/>
  <c r="K28" i="2"/>
  <c r="M28" i="2"/>
  <c r="O28" i="2"/>
  <c r="D27" i="2"/>
  <c r="H27" i="2"/>
  <c r="I27" i="2"/>
  <c r="J27" i="2"/>
  <c r="K27" i="2"/>
  <c r="M27" i="2"/>
  <c r="O27" i="2"/>
  <c r="D26" i="2"/>
  <c r="H26" i="2"/>
  <c r="I26" i="2"/>
  <c r="J26" i="2"/>
  <c r="K26" i="2"/>
  <c r="M26" i="2"/>
  <c r="O26" i="2"/>
  <c r="D25" i="2"/>
  <c r="H25" i="2"/>
  <c r="I25" i="2"/>
  <c r="J25" i="2"/>
  <c r="K25" i="2"/>
  <c r="M25" i="2"/>
  <c r="O25" i="2"/>
  <c r="D24" i="2"/>
  <c r="H24" i="2"/>
  <c r="I24" i="2"/>
  <c r="J24" i="2"/>
  <c r="K24" i="2"/>
  <c r="M24" i="2"/>
  <c r="O24" i="2"/>
  <c r="D23" i="2"/>
  <c r="H23" i="2"/>
  <c r="I23" i="2"/>
  <c r="J23" i="2"/>
  <c r="K23" i="2"/>
  <c r="M23" i="2"/>
  <c r="O23" i="2"/>
  <c r="D22" i="2"/>
  <c r="H22" i="2"/>
  <c r="I22" i="2"/>
  <c r="J22" i="2"/>
  <c r="K22" i="2"/>
  <c r="M22" i="2"/>
  <c r="O22" i="2"/>
  <c r="D21" i="2"/>
  <c r="H21" i="2"/>
  <c r="I21" i="2"/>
  <c r="J21" i="2"/>
  <c r="K21" i="2"/>
  <c r="M21" i="2"/>
  <c r="O21" i="2"/>
  <c r="D20" i="2"/>
  <c r="H20" i="2"/>
  <c r="I20" i="2"/>
  <c r="J20" i="2"/>
  <c r="K20" i="2"/>
  <c r="M20" i="2"/>
  <c r="O20" i="2"/>
  <c r="D19" i="2"/>
  <c r="H19" i="2"/>
  <c r="I19" i="2"/>
  <c r="J19" i="2"/>
  <c r="K19" i="2"/>
  <c r="M19" i="2"/>
  <c r="O19" i="2"/>
  <c r="D18" i="2"/>
  <c r="H18" i="2"/>
  <c r="I18" i="2"/>
  <c r="J18" i="2"/>
  <c r="K18" i="2"/>
  <c r="M18" i="2"/>
  <c r="O18" i="2"/>
  <c r="D17" i="2"/>
  <c r="H17" i="2"/>
  <c r="I17" i="2"/>
  <c r="J17" i="2"/>
  <c r="K17" i="2"/>
  <c r="M17" i="2"/>
  <c r="O17" i="2"/>
  <c r="D16" i="2"/>
  <c r="H16" i="2"/>
  <c r="I16" i="2"/>
  <c r="J16" i="2"/>
  <c r="K16" i="2"/>
  <c r="M16" i="2"/>
  <c r="O16" i="2"/>
  <c r="D15" i="2"/>
  <c r="H15" i="2"/>
  <c r="I15" i="2"/>
  <c r="J15" i="2"/>
  <c r="K15" i="2"/>
  <c r="M15" i="2"/>
  <c r="O15" i="2"/>
  <c r="D14" i="2"/>
  <c r="H14" i="2"/>
  <c r="I14" i="2"/>
  <c r="J14" i="2"/>
  <c r="K14" i="2"/>
  <c r="M14" i="2"/>
  <c r="O14" i="2"/>
  <c r="D13" i="2"/>
  <c r="H13" i="2"/>
  <c r="I13" i="2"/>
  <c r="J13" i="2"/>
  <c r="K13" i="2"/>
  <c r="M13" i="2"/>
  <c r="O13" i="2"/>
  <c r="D12" i="2"/>
  <c r="H12" i="2"/>
  <c r="I12" i="2"/>
  <c r="J12" i="2"/>
  <c r="K12" i="2"/>
  <c r="M12" i="2"/>
  <c r="O12" i="2"/>
  <c r="D11" i="2"/>
  <c r="H11" i="2"/>
  <c r="I11" i="2"/>
  <c r="J11" i="2"/>
  <c r="K11" i="2"/>
  <c r="M11" i="2"/>
  <c r="O11" i="2"/>
  <c r="D10" i="2"/>
  <c r="H10" i="2"/>
  <c r="I10" i="2"/>
  <c r="J10" i="2"/>
  <c r="K10" i="2"/>
  <c r="M10" i="2"/>
  <c r="O10" i="2"/>
  <c r="D9" i="2"/>
  <c r="H9" i="2"/>
  <c r="I9" i="2"/>
  <c r="J9" i="2"/>
  <c r="K9" i="2"/>
  <c r="M9" i="2"/>
  <c r="O9" i="2"/>
  <c r="D8" i="2"/>
  <c r="H8" i="2"/>
  <c r="I8" i="2"/>
  <c r="J8" i="2"/>
  <c r="K8" i="2"/>
  <c r="M8" i="2"/>
  <c r="O8" i="2"/>
  <c r="D7" i="2"/>
  <c r="H7" i="2"/>
  <c r="I7" i="2"/>
  <c r="J7" i="2"/>
  <c r="K7" i="2"/>
  <c r="M7" i="2"/>
  <c r="O7" i="2"/>
  <c r="D6" i="2"/>
  <c r="H6" i="2"/>
  <c r="I6" i="2"/>
  <c r="J6" i="2"/>
  <c r="K6" i="2"/>
  <c r="M6" i="2"/>
  <c r="O6" i="2"/>
</calcChain>
</file>

<file path=xl/sharedStrings.xml><?xml version="1.0" encoding="utf-8"?>
<sst xmlns="http://schemas.openxmlformats.org/spreadsheetml/2006/main" count="65" uniqueCount="65">
  <si>
    <t>Data source</t>
  </si>
  <si>
    <t>Bureau of Economic Analysis - https://www.bea.gov/national/nipaweb/DownSS2.asp Table 1.1.6</t>
  </si>
  <si>
    <t xml:space="preserve"> USDA Leading meat (boneless weight): total availability USDA - https://www.ers.usda.gov/data-products/food-availability-per-capita-data-system/food-availability-per-capita-data-system/#Food Availability</t>
  </si>
  <si>
    <t>Year</t>
  </si>
  <si>
    <t>US Population</t>
  </si>
  <si>
    <t>GDP [Billions of chained (2009) dollars]</t>
  </si>
  <si>
    <t>GDP/Population ($/cap)</t>
  </si>
  <si>
    <t>Beef</t>
  </si>
  <si>
    <t>Pork</t>
  </si>
  <si>
    <t>Chicken</t>
  </si>
  <si>
    <t>Total Meat (Million lbs)</t>
  </si>
  <si>
    <t>Meat/GDP (lbs/$)</t>
  </si>
  <si>
    <t>Feed/Meat (lb\lb)</t>
  </si>
  <si>
    <t>Yield per harvested acre (Bushels corn per acre)</t>
  </si>
  <si>
    <t>Cropland for meat (acres)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</si>
  <si>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</si>
  <si>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</si>
  <si>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</si>
  <si>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</si>
  <si>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</si>
  <si>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</si>
  <si>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</si>
  <si>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</si>
  <si>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</si>
  <si>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</si>
  <si>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</si>
  <si>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</si>
  <si>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</si>
  <si>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</si>
  <si>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</si>
  <si>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</si>
  <si>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</si>
  <si>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</si>
  <si>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</si>
  <si>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</si>
  <si>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</si>
  <si>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</si>
  <si>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</si>
  <si>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</si>
  <si>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</si>
  <si>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</si>
  <si>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</si>
  <si>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</si>
  <si>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</si>
  <si>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</si>
  <si>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</si>
  <si>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</si>
  <si>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</si>
  <si>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</si>
  <si>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</si>
  <si>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</si>
  <si>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</si>
  <si>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</si>
  <si>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</si>
  <si>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</si>
  <si>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</si>
  <si>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</si>
  <si>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</si>
  <si>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</si>
  <si>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</si>
  <si>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</si>
  <si>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Land/feed (acre/lb)</t>
  </si>
  <si>
    <t xml:space="preserve">World Bank - http://data.worldbank.org/data-catalog/world-development-indicators </t>
  </si>
  <si>
    <t>USDA Feed Grain Yearbook http://www.ers.usda.gov/data-products/feed-grains-database/feed-grains-yearbook-tables.aspx</t>
  </si>
  <si>
    <t>Congressional Research Service- http://farmpolicy.com/wp-content/uploads/2011/09/CRS_LivestockPoultryFeedUse11Aug.pdf Table A-1. Feed Conversion Ratio (FCR) for Major Livestock &amp; Bird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</si>
</sst>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[$-10409]#,##0.00;\-#,##0.00"/>
    <numFmt numFmtId="166" formatCode="0.0"/>
    <numFmt numFmtId="167" formatCode="0.00000"/>
    <numFmt numFmtId="168" formatCode="[$-10409]#,##0.0000000;\-#,##0.00000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 (Body)"/>
    </font>
    <font>
      <sz val="10"/>
      <name val="Arial"/>
    </font>
    <font>
      <sz val="10"/>
      <color indexed="8"/>
      <name val="Calibri (Body)"/>
    </font>
    <font>
      <sz val="8"/>
      <name val="Arial"/>
      <family val="2"/>
    </font>
    <font>
      <sz val="10"/>
      <name val="Calibri (Body)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14" fontId="2" fillId="0" borderId="0" xfId="1" applyNumberFormat="1" applyFont="1" applyFill="1" applyAlignment="1">
      <alignment horizontal="center" vertical="center" wrapText="1"/>
    </xf>
    <xf numFmtId="1" fontId="2" fillId="0" borderId="0" xfId="1" applyNumberFormat="1" applyFont="1" applyFill="1" applyAlignment="1">
      <alignment horizontal="center" vertical="center"/>
    </xf>
    <xf numFmtId="1" fontId="2" fillId="0" borderId="0" xfId="1" applyNumberFormat="1" applyFont="1" applyFill="1" applyAlignment="1">
      <alignment horizontal="center" vertical="center" wrapText="1"/>
    </xf>
    <xf numFmtId="1" fontId="2" fillId="2" borderId="0" xfId="1" applyNumberFormat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164" fontId="2" fillId="2" borderId="0" xfId="1" applyNumberFormat="1" applyFont="1" applyFill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 readingOrder="1"/>
      <protection locked="0"/>
    </xf>
    <xf numFmtId="0" fontId="2" fillId="0" borderId="0" xfId="1" applyFont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wrapText="1"/>
    </xf>
    <xf numFmtId="1" fontId="2" fillId="0" borderId="0" xfId="1" applyNumberFormat="1" applyFont="1" applyFill="1" applyAlignment="1">
      <alignment horizontal="center" wrapText="1"/>
    </xf>
    <xf numFmtId="164" fontId="2" fillId="0" borderId="0" xfId="1" applyNumberFormat="1" applyFont="1" applyFill="1" applyAlignment="1">
      <alignment horizontal="center" wrapText="1"/>
    </xf>
    <xf numFmtId="0" fontId="2" fillId="0" borderId="0" xfId="1" applyFont="1"/>
    <xf numFmtId="0" fontId="2" fillId="0" borderId="0" xfId="1" applyFont="1" applyFill="1"/>
    <xf numFmtId="1" fontId="2" fillId="0" borderId="0" xfId="1" applyNumberFormat="1" applyFont="1" applyFill="1"/>
    <xf numFmtId="165" fontId="4" fillId="0" borderId="0" xfId="2" applyNumberFormat="1" applyFont="1" applyFill="1" applyAlignment="1" applyProtection="1">
      <alignment horizontal="right" vertical="top" wrapText="1" readingOrder="1"/>
      <protection locked="0"/>
    </xf>
    <xf numFmtId="11" fontId="2" fillId="0" borderId="0" xfId="1" applyNumberFormat="1" applyFont="1"/>
    <xf numFmtId="11" fontId="2" fillId="0" borderId="0" xfId="1" applyNumberFormat="1" applyFont="1" applyAlignment="1">
      <alignment horizontal="center" wrapText="1"/>
    </xf>
    <xf numFmtId="10" fontId="2" fillId="0" borderId="0" xfId="1" applyNumberFormat="1" applyFont="1"/>
    <xf numFmtId="167" fontId="2" fillId="0" borderId="0" xfId="1" applyNumberFormat="1" applyFont="1" applyFill="1" applyAlignment="1">
      <alignment horizontal="center" wrapText="1"/>
    </xf>
    <xf numFmtId="0" fontId="4" fillId="0" borderId="0" xfId="2" applyFont="1" applyFill="1" applyAlignment="1" applyProtection="1">
      <alignment horizontal="right" vertical="top" wrapText="1" readingOrder="1"/>
      <protection locked="0"/>
    </xf>
    <xf numFmtId="10" fontId="2" fillId="0" borderId="0" xfId="1" applyNumberFormat="1" applyFont="1" applyFill="1"/>
    <xf numFmtId="10" fontId="2" fillId="0" borderId="0" xfId="1" applyNumberFormat="1" applyFont="1" applyFill="1" applyAlignment="1">
      <alignment horizont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1" fontId="2" fillId="0" borderId="0" xfId="1" applyNumberFormat="1" applyFont="1" applyFill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2" borderId="0" xfId="1" applyFont="1" applyFill="1" applyAlignment="1">
      <alignment horizontal="left" wrapText="1"/>
    </xf>
    <xf numFmtId="0" fontId="2" fillId="0" borderId="0" xfId="1" applyFont="1" applyFill="1" applyAlignment="1">
      <alignment horizontal="left"/>
    </xf>
    <xf numFmtId="166" fontId="2" fillId="2" borderId="0" xfId="1" applyNumberFormat="1" applyFont="1" applyFill="1" applyAlignment="1">
      <alignment horizontal="left" wrapText="1"/>
    </xf>
    <xf numFmtId="1" fontId="2" fillId="0" borderId="0" xfId="1" applyNumberFormat="1" applyFont="1" applyFill="1" applyAlignment="1">
      <alignment horizontal="left"/>
    </xf>
    <xf numFmtId="167" fontId="2" fillId="2" borderId="0" xfId="1" applyNumberFormat="1" applyFont="1" applyFill="1" applyAlignment="1">
      <alignment horizontal="left" wrapText="1"/>
    </xf>
    <xf numFmtId="164" fontId="2" fillId="2" borderId="0" xfId="1" applyNumberFormat="1" applyFont="1" applyFill="1" applyAlignment="1">
      <alignment horizontal="left" wrapText="1"/>
    </xf>
    <xf numFmtId="165" fontId="4" fillId="0" borderId="0" xfId="2" applyNumberFormat="1" applyFont="1" applyFill="1" applyAlignment="1" applyProtection="1">
      <alignment horizontal="left" vertical="top" wrapText="1" readingOrder="1"/>
      <protection locked="0"/>
    </xf>
    <xf numFmtId="168" fontId="4" fillId="2" borderId="0" xfId="2" applyNumberFormat="1" applyFont="1" applyFill="1" applyAlignment="1" applyProtection="1">
      <alignment horizontal="left" vertical="top" wrapText="1"/>
      <protection locked="0"/>
    </xf>
    <xf numFmtId="165" fontId="4" fillId="0" borderId="0" xfId="2" applyNumberFormat="1" applyFont="1" applyAlignment="1" applyProtection="1">
      <alignment horizontal="left" vertical="top" wrapText="1" readingOrder="1"/>
      <protection locked="0"/>
    </xf>
    <xf numFmtId="11" fontId="2" fillId="2" borderId="0" xfId="1" applyNumberFormat="1" applyFont="1" applyFill="1" applyAlignment="1">
      <alignment horizontal="left"/>
    </xf>
    <xf numFmtId="0" fontId="2" fillId="0" borderId="0" xfId="1" applyFont="1" applyAlignment="1">
      <alignment horizontal="left"/>
    </xf>
    <xf numFmtId="166" fontId="6" fillId="0" borderId="0" xfId="3" applyNumberFormat="1" applyFont="1" applyFill="1" applyAlignment="1">
      <alignment horizontal="left"/>
    </xf>
    <xf numFmtId="0" fontId="2" fillId="0" borderId="0" xfId="1" applyFont="1" applyFill="1" applyAlignment="1">
      <alignment horizontal="left" vertical="center" wrapText="1"/>
    </xf>
    <xf numFmtId="1" fontId="2" fillId="0" borderId="0" xfId="1" applyNumberFormat="1" applyFont="1" applyFill="1" applyAlignment="1">
      <alignment horizontal="left" vertical="center" wrapText="1"/>
    </xf>
  </cellXfs>
  <cellStyles count="4">
    <cellStyle name="Normal" xfId="0" builtinId="0"/>
    <cellStyle name="Normal 2" xfId="1"/>
    <cellStyle name="Normal 2 2" xfId="2"/>
    <cellStyle name="normal_mtredsu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topLeftCell="A32" zoomScale="150" zoomScaleNormal="150" zoomScalePageLayoutView="150" workbookViewId="0">
      <selection activeCell="A50" sqref="A50:XFD52"/>
    </sheetView>
  </sheetViews>
  <sheetFormatPr baseColWidth="10" defaultColWidth="12.5" defaultRowHeight="15" x14ac:dyDescent="0"/>
  <cols>
    <col min="1" max="1" width="15" customWidth="1"/>
    <col min="2" max="2" width="14.5" customWidth="1"/>
    <col min="3" max="3" width="19.83203125" customWidth="1"/>
    <col min="4" max="4" width="14.1640625" customWidth="1"/>
    <col min="5" max="8" width="12.6640625" bestFit="1" customWidth="1"/>
    <col min="9" max="9" width="14" customWidth="1"/>
    <col min="10" max="10" width="16.33203125" customWidth="1"/>
    <col min="11" max="11" width="16.6640625" customWidth="1"/>
    <col min="12" max="12" width="12.6640625" style="16" bestFit="1" customWidth="1"/>
    <col min="13" max="13" width="13.1640625" style="16" customWidth="1"/>
    <col min="14" max="14" width="12.5" style="15"/>
    <col min="15" max="15" width="22.33203125" style="15" bestFit="1" customWidth="1"/>
    <col min="16" max="17" width="17" style="15" bestFit="1" customWidth="1"/>
    <col min="18" max="16384" width="12.5" style="15"/>
  </cols>
  <sheetData>
    <row r="1" spans="1:16" s="29" customFormat="1" ht="88" customHeight="1">
      <c r="A1" s="26" t="s">
        <v>0</v>
      </c>
      <c r="B1" s="26" t="s">
        <v>62</v>
      </c>
      <c r="C1" s="27" t="s">
        <v>1</v>
      </c>
      <c r="D1" s="27"/>
      <c r="E1" s="42" t="s">
        <v>2</v>
      </c>
      <c r="F1" s="42"/>
      <c r="G1" s="42"/>
      <c r="H1" s="42"/>
      <c r="I1" s="28"/>
      <c r="J1" s="43" t="s">
        <v>64</v>
      </c>
      <c r="K1" s="43"/>
      <c r="L1" s="42" t="s">
        <v>63</v>
      </c>
      <c r="M1" s="42"/>
    </row>
    <row r="2" spans="1:16" s="1" customFormat="1" ht="68" customHeight="1">
      <c r="A2" s="1" t="s">
        <v>3</v>
      </c>
      <c r="B2" s="2" t="s">
        <v>4</v>
      </c>
      <c r="C2" s="3" t="s">
        <v>5</v>
      </c>
      <c r="D2" s="2" t="s">
        <v>6</v>
      </c>
      <c r="E2" s="4" t="s">
        <v>7</v>
      </c>
      <c r="F2" s="4" t="s">
        <v>8</v>
      </c>
      <c r="G2" s="4" t="s">
        <v>9</v>
      </c>
      <c r="H2" s="5" t="s">
        <v>10</v>
      </c>
      <c r="I2" s="6" t="s">
        <v>11</v>
      </c>
      <c r="J2" s="7"/>
      <c r="K2" s="8" t="s">
        <v>12</v>
      </c>
      <c r="L2" s="9" t="s">
        <v>13</v>
      </c>
      <c r="M2" s="2" t="s">
        <v>61</v>
      </c>
      <c r="O2" s="2" t="s">
        <v>14</v>
      </c>
    </row>
    <row r="3" spans="1:16" ht="13">
      <c r="A3" s="16" t="s">
        <v>15</v>
      </c>
      <c r="B3" s="30">
        <v>202677000</v>
      </c>
      <c r="C3" s="31">
        <v>4712.5</v>
      </c>
      <c r="D3" s="32">
        <f t="shared" ref="D3:D48" si="0">C3*1000000000/B3</f>
        <v>23251.281595839686</v>
      </c>
      <c r="E3" s="33">
        <v>15775.918195999999</v>
      </c>
      <c r="F3" s="33">
        <v>9510.2521800000013</v>
      </c>
      <c r="G3" s="33">
        <v>5330.9647368711767</v>
      </c>
      <c r="H3" s="33">
        <f>(G3+F3+E3)</f>
        <v>30617.135112871176</v>
      </c>
      <c r="I3" s="34">
        <f t="shared" ref="I3:I48" si="1">(H3*1000000)/(C3*1000000000)</f>
        <v>6.4970047984872527E-3</v>
      </c>
      <c r="J3" s="33">
        <f t="shared" ref="J3:J48" si="2">(6*E3)+(3.1*F3)+(2*G3)</f>
        <v>134799.22040774234</v>
      </c>
      <c r="K3" s="35">
        <f>J3/(H3)</f>
        <v>4.402737875728743</v>
      </c>
      <c r="L3" s="36">
        <v>85.9</v>
      </c>
      <c r="M3" s="37">
        <f t="shared" ref="M3:M48" si="3">1/(L3*56)</f>
        <v>2.0788292033926489E-4</v>
      </c>
      <c r="N3" s="38"/>
      <c r="O3" s="39">
        <f t="shared" ref="O3:O48" si="4">B3*D3*I3*K3*M3</f>
        <v>28022455.597817715</v>
      </c>
    </row>
    <row r="4" spans="1:16" ht="13">
      <c r="A4" s="15" t="s">
        <v>16</v>
      </c>
      <c r="B4" s="30">
        <v>205052000</v>
      </c>
      <c r="C4" s="31">
        <v>4722</v>
      </c>
      <c r="D4" s="32">
        <f t="shared" si="0"/>
        <v>23028.305015313188</v>
      </c>
      <c r="E4" s="33">
        <v>16325.891939999998</v>
      </c>
      <c r="F4" s="33">
        <v>9872.3472750000001</v>
      </c>
      <c r="G4" s="33">
        <v>5619.7016117148778</v>
      </c>
      <c r="H4" s="33">
        <f t="shared" ref="H4:H48" si="5">(G4+F4+E4)</f>
        <v>31817.940826714876</v>
      </c>
      <c r="I4" s="34">
        <f t="shared" si="1"/>
        <v>6.738233974314882E-3</v>
      </c>
      <c r="J4" s="33">
        <f t="shared" si="2"/>
        <v>139799.03141592973</v>
      </c>
      <c r="K4" s="35">
        <f t="shared" ref="K4:K48" si="6">J4/(H4)</f>
        <v>4.393717122591168</v>
      </c>
      <c r="L4" s="36">
        <v>72.400000000000006</v>
      </c>
      <c r="M4" s="37">
        <f t="shared" si="3"/>
        <v>2.4664561957379633E-4</v>
      </c>
      <c r="N4" s="38"/>
      <c r="O4" s="39">
        <f t="shared" si="4"/>
        <v>34480818.719398603</v>
      </c>
      <c r="P4" s="19"/>
    </row>
    <row r="5" spans="1:16" ht="13">
      <c r="A5" s="15" t="s">
        <v>17</v>
      </c>
      <c r="B5" s="30">
        <v>207661000</v>
      </c>
      <c r="C5" s="31">
        <v>4877.6000000000004</v>
      </c>
      <c r="D5" s="32">
        <f t="shared" si="0"/>
        <v>23488.28138167494</v>
      </c>
      <c r="E5" s="33">
        <v>16441.664313999998</v>
      </c>
      <c r="F5" s="33">
        <v>10999.662690000003</v>
      </c>
      <c r="G5" s="33">
        <v>5683.242737750269</v>
      </c>
      <c r="H5" s="33">
        <f t="shared" si="5"/>
        <v>33124.569741750267</v>
      </c>
      <c r="I5" s="34">
        <f t="shared" si="1"/>
        <v>6.7911615839245255E-3</v>
      </c>
      <c r="J5" s="33">
        <f t="shared" si="2"/>
        <v>144115.42569850056</v>
      </c>
      <c r="K5" s="35">
        <f t="shared" si="6"/>
        <v>4.3507108717809917</v>
      </c>
      <c r="L5" s="36">
        <v>88.1</v>
      </c>
      <c r="M5" s="37">
        <f t="shared" si="3"/>
        <v>2.0269174639208693E-4</v>
      </c>
      <c r="N5" s="38"/>
      <c r="O5" s="39">
        <f t="shared" si="4"/>
        <v>29211007.316868123</v>
      </c>
    </row>
    <row r="6" spans="1:16" ht="13">
      <c r="A6" s="15" t="s">
        <v>18</v>
      </c>
      <c r="B6" s="30">
        <v>209896000</v>
      </c>
      <c r="C6" s="31">
        <v>5134.3</v>
      </c>
      <c r="D6" s="32">
        <f t="shared" si="0"/>
        <v>24461.161718184245</v>
      </c>
      <c r="E6" s="33">
        <v>16886.73329272</v>
      </c>
      <c r="F6" s="33">
        <v>10097.663175000002</v>
      </c>
      <c r="G6" s="33">
        <v>5934.2424900977676</v>
      </c>
      <c r="H6" s="33">
        <f t="shared" si="5"/>
        <v>32918.63895781777</v>
      </c>
      <c r="I6" s="34">
        <f t="shared" si="1"/>
        <v>6.4115145117772179E-3</v>
      </c>
      <c r="J6" s="33">
        <f t="shared" si="2"/>
        <v>144491.64057901554</v>
      </c>
      <c r="K6" s="35">
        <f t="shared" si="6"/>
        <v>4.3893564604590241</v>
      </c>
      <c r="L6" s="36">
        <v>97</v>
      </c>
      <c r="M6" s="37">
        <f t="shared" si="3"/>
        <v>1.8409425625920471E-4</v>
      </c>
      <c r="N6" s="38"/>
      <c r="O6" s="39">
        <f t="shared" si="4"/>
        <v>26600081.108066194</v>
      </c>
    </row>
    <row r="7" spans="1:16" ht="13">
      <c r="A7" s="15" t="s">
        <v>19</v>
      </c>
      <c r="B7" s="30">
        <v>211909000</v>
      </c>
      <c r="C7" s="31">
        <v>5424.1</v>
      </c>
      <c r="D7" s="32">
        <f t="shared" si="0"/>
        <v>25596.364477204839</v>
      </c>
      <c r="E7" s="33">
        <v>16094.426177679998</v>
      </c>
      <c r="F7" s="33">
        <v>9146.8486400000002</v>
      </c>
      <c r="G7" s="33">
        <v>5749.4364780000014</v>
      </c>
      <c r="H7" s="33">
        <f t="shared" si="5"/>
        <v>30990.711295679997</v>
      </c>
      <c r="I7" s="34">
        <f t="shared" si="1"/>
        <v>5.7135213760218274E-3</v>
      </c>
      <c r="J7" s="33">
        <f t="shared" si="2"/>
        <v>136420.66080607998</v>
      </c>
      <c r="K7" s="35">
        <f t="shared" si="6"/>
        <v>4.4019854692750009</v>
      </c>
      <c r="L7" s="36">
        <v>91.3</v>
      </c>
      <c r="M7" s="37">
        <f t="shared" si="3"/>
        <v>1.9558754498513533E-4</v>
      </c>
      <c r="N7" s="38"/>
      <c r="O7" s="39">
        <f t="shared" si="4"/>
        <v>26682182.132311054</v>
      </c>
    </row>
    <row r="8" spans="1:16" ht="13">
      <c r="A8" s="15" t="s">
        <v>20</v>
      </c>
      <c r="B8" s="30">
        <v>213854000</v>
      </c>
      <c r="C8" s="31">
        <v>5396</v>
      </c>
      <c r="D8" s="32">
        <f t="shared" si="0"/>
        <v>25232.167740608078</v>
      </c>
      <c r="E8" s="33">
        <v>17268.033884879998</v>
      </c>
      <c r="F8" s="33">
        <v>10042.459625000001</v>
      </c>
      <c r="G8" s="33">
        <v>5781.5620264800009</v>
      </c>
      <c r="H8" s="33">
        <f t="shared" si="5"/>
        <v>33092.05553636</v>
      </c>
      <c r="I8" s="34">
        <f t="shared" si="1"/>
        <v>6.1327011742698294E-3</v>
      </c>
      <c r="J8" s="33">
        <f t="shared" si="2"/>
        <v>146302.95219973999</v>
      </c>
      <c r="K8" s="35">
        <f t="shared" si="6"/>
        <v>4.4210898908648684</v>
      </c>
      <c r="L8" s="36">
        <v>71.900000000000006</v>
      </c>
      <c r="M8" s="37">
        <f t="shared" si="3"/>
        <v>2.4836081859725805E-4</v>
      </c>
      <c r="N8" s="38"/>
      <c r="O8" s="39">
        <f t="shared" si="4"/>
        <v>36335920.971522942</v>
      </c>
    </row>
    <row r="9" spans="1:16" ht="13">
      <c r="A9" s="15" t="s">
        <v>21</v>
      </c>
      <c r="B9" s="30">
        <v>215973000</v>
      </c>
      <c r="C9" s="31">
        <v>5385.4</v>
      </c>
      <c r="D9" s="32">
        <f t="shared" si="0"/>
        <v>24935.524347950901</v>
      </c>
      <c r="E9" s="33">
        <v>17959.565658479998</v>
      </c>
      <c r="F9" s="33">
        <v>8302.5519599999989</v>
      </c>
      <c r="G9" s="33">
        <v>5681.4672656000002</v>
      </c>
      <c r="H9" s="33">
        <f t="shared" si="5"/>
        <v>31943.584884079995</v>
      </c>
      <c r="I9" s="34">
        <f t="shared" si="1"/>
        <v>5.9315157433208294E-3</v>
      </c>
      <c r="J9" s="33">
        <f t="shared" si="2"/>
        <v>144858.23955807998</v>
      </c>
      <c r="K9" s="35">
        <f t="shared" si="6"/>
        <v>4.5348147392897733</v>
      </c>
      <c r="L9" s="36">
        <v>86.4</v>
      </c>
      <c r="M9" s="37">
        <f t="shared" si="3"/>
        <v>2.0667989417989417E-4</v>
      </c>
      <c r="N9" s="38"/>
      <c r="O9" s="39">
        <f t="shared" si="4"/>
        <v>29939285.622949723</v>
      </c>
    </row>
    <row r="10" spans="1:16" ht="13">
      <c r="A10" s="15" t="s">
        <v>22</v>
      </c>
      <c r="B10" s="30">
        <v>218035000</v>
      </c>
      <c r="C10" s="31">
        <v>5675.4</v>
      </c>
      <c r="D10" s="32">
        <f t="shared" si="0"/>
        <v>26029.76586327883</v>
      </c>
      <c r="E10" s="33">
        <v>19357.8900264</v>
      </c>
      <c r="F10" s="33">
        <v>8868.7521774999987</v>
      </c>
      <c r="G10" s="33">
        <v>6230.3816528000007</v>
      </c>
      <c r="H10" s="33">
        <f t="shared" si="5"/>
        <v>34457.023856699998</v>
      </c>
      <c r="I10" s="34">
        <f t="shared" si="1"/>
        <v>6.0712943328575953E-3</v>
      </c>
      <c r="J10" s="33">
        <f t="shared" si="2"/>
        <v>156101.23521425002</v>
      </c>
      <c r="K10" s="35">
        <f t="shared" si="6"/>
        <v>4.5303168336140818</v>
      </c>
      <c r="L10" s="36">
        <v>88</v>
      </c>
      <c r="M10" s="37">
        <f t="shared" si="3"/>
        <v>2.0292207792207794E-4</v>
      </c>
      <c r="N10" s="38"/>
      <c r="O10" s="39">
        <f t="shared" si="4"/>
        <v>31676387.015878655</v>
      </c>
    </row>
    <row r="11" spans="1:16" ht="13">
      <c r="A11" s="15" t="s">
        <v>23</v>
      </c>
      <c r="B11" s="30">
        <v>220239000</v>
      </c>
      <c r="C11" s="31">
        <v>5937</v>
      </c>
      <c r="D11" s="32">
        <f t="shared" si="0"/>
        <v>26957.078446596654</v>
      </c>
      <c r="E11" s="33">
        <v>19017.501391999998</v>
      </c>
      <c r="F11" s="33">
        <v>9308.7434205000009</v>
      </c>
      <c r="G11" s="33">
        <v>6387.6782681600007</v>
      </c>
      <c r="H11" s="33">
        <f t="shared" si="5"/>
        <v>34713.923080659995</v>
      </c>
      <c r="I11" s="34">
        <f t="shared" si="1"/>
        <v>5.8470478491931942E-3</v>
      </c>
      <c r="J11" s="33">
        <f t="shared" si="2"/>
        <v>155737.46949187</v>
      </c>
      <c r="K11" s="35">
        <f t="shared" si="6"/>
        <v>4.4863114183321819</v>
      </c>
      <c r="L11" s="36">
        <v>90.8</v>
      </c>
      <c r="M11" s="37">
        <f t="shared" si="3"/>
        <v>1.9666456891126493E-4</v>
      </c>
      <c r="N11" s="38"/>
      <c r="O11" s="39">
        <f t="shared" si="4"/>
        <v>30628042.30094989</v>
      </c>
    </row>
    <row r="12" spans="1:16" ht="13">
      <c r="A12" s="15" t="s">
        <v>24</v>
      </c>
      <c r="B12" s="30">
        <v>222585000</v>
      </c>
      <c r="C12" s="31">
        <v>6267.2</v>
      </c>
      <c r="D12" s="32">
        <f t="shared" si="0"/>
        <v>28156.434620482061</v>
      </c>
      <c r="E12" s="33">
        <v>18292.387246959999</v>
      </c>
      <c r="F12" s="33">
        <v>9422.0973970000014</v>
      </c>
      <c r="G12" s="33">
        <v>6752.6359471200003</v>
      </c>
      <c r="H12" s="33">
        <f t="shared" si="5"/>
        <v>34467.120591080005</v>
      </c>
      <c r="I12" s="34">
        <f t="shared" si="1"/>
        <v>5.4996043833099315E-3</v>
      </c>
      <c r="J12" s="33">
        <f t="shared" si="2"/>
        <v>152468.09730669999</v>
      </c>
      <c r="K12" s="35">
        <f t="shared" si="6"/>
        <v>4.4235809284909715</v>
      </c>
      <c r="L12" s="36">
        <v>101</v>
      </c>
      <c r="M12" s="37">
        <f t="shared" si="3"/>
        <v>1.7680339462517681E-4</v>
      </c>
      <c r="N12" s="38"/>
      <c r="O12" s="39">
        <f t="shared" si="4"/>
        <v>26956877.175866328</v>
      </c>
    </row>
    <row r="13" spans="1:16" ht="13">
      <c r="A13" s="15" t="s">
        <v>25</v>
      </c>
      <c r="B13" s="30">
        <v>225055000</v>
      </c>
      <c r="C13" s="31">
        <v>6466.2</v>
      </c>
      <c r="D13" s="32">
        <f t="shared" si="0"/>
        <v>28731.643376063628</v>
      </c>
      <c r="E13" s="33">
        <v>16546.759186559997</v>
      </c>
      <c r="F13" s="33">
        <v>10928.6423295</v>
      </c>
      <c r="G13" s="33">
        <v>7399.6725248000002</v>
      </c>
      <c r="H13" s="33">
        <f t="shared" si="5"/>
        <v>34875.074040859996</v>
      </c>
      <c r="I13" s="34">
        <f t="shared" si="1"/>
        <v>5.3934419041879299E-3</v>
      </c>
      <c r="J13" s="33">
        <f t="shared" si="2"/>
        <v>147958.69139040998</v>
      </c>
      <c r="K13" s="35">
        <f t="shared" si="6"/>
        <v>4.2425341152554985</v>
      </c>
      <c r="L13" s="36">
        <v>109.5</v>
      </c>
      <c r="M13" s="37">
        <f t="shared" si="3"/>
        <v>1.6307893020221786E-4</v>
      </c>
      <c r="N13" s="38"/>
      <c r="O13" s="39">
        <f t="shared" si="4"/>
        <v>24128945.106068157</v>
      </c>
    </row>
    <row r="14" spans="1:16" ht="13">
      <c r="A14" s="15" t="s">
        <v>26</v>
      </c>
      <c r="B14" s="30">
        <v>227225000</v>
      </c>
      <c r="C14" s="31">
        <v>6450.4</v>
      </c>
      <c r="D14" s="32">
        <f t="shared" si="0"/>
        <v>28387.721421498514</v>
      </c>
      <c r="E14" s="33">
        <v>16412.225884799998</v>
      </c>
      <c r="F14" s="33">
        <v>11862.403276500001</v>
      </c>
      <c r="G14" s="33">
        <v>7451.1026819999997</v>
      </c>
      <c r="H14" s="33">
        <f t="shared" si="5"/>
        <v>35725.731843300004</v>
      </c>
      <c r="I14" s="34">
        <f t="shared" si="1"/>
        <v>5.538529679291207E-3</v>
      </c>
      <c r="J14" s="33">
        <f t="shared" si="2"/>
        <v>150149.01082994998</v>
      </c>
      <c r="K14" s="35">
        <f t="shared" si="6"/>
        <v>4.2028253329709999</v>
      </c>
      <c r="L14" s="36">
        <v>91</v>
      </c>
      <c r="M14" s="37">
        <f t="shared" si="3"/>
        <v>1.9623233908948196E-4</v>
      </c>
      <c r="N14" s="38"/>
      <c r="O14" s="39">
        <f t="shared" si="4"/>
        <v>29464091.607133042</v>
      </c>
    </row>
    <row r="15" spans="1:16" ht="13">
      <c r="A15" s="15" t="s">
        <v>27</v>
      </c>
      <c r="B15" s="30">
        <v>229466000</v>
      </c>
      <c r="C15" s="31">
        <v>6617.7</v>
      </c>
      <c r="D15" s="32">
        <f t="shared" si="0"/>
        <v>28839.566646039064</v>
      </c>
      <c r="E15" s="33">
        <v>16736.021495679997</v>
      </c>
      <c r="F15" s="33">
        <v>11481.684499999999</v>
      </c>
      <c r="G15" s="33">
        <v>7748.8480023600005</v>
      </c>
      <c r="H15" s="33">
        <f t="shared" si="5"/>
        <v>35966.553998039999</v>
      </c>
      <c r="I15" s="34">
        <f t="shared" si="1"/>
        <v>5.4349024582619337E-3</v>
      </c>
      <c r="J15" s="33">
        <f t="shared" si="2"/>
        <v>151507.04692879997</v>
      </c>
      <c r="K15" s="35">
        <f t="shared" si="6"/>
        <v>4.2124426748544321</v>
      </c>
      <c r="L15" s="36">
        <v>108.9</v>
      </c>
      <c r="M15" s="37">
        <f t="shared" si="3"/>
        <v>1.6397743670470941E-4</v>
      </c>
      <c r="N15" s="40"/>
      <c r="O15" s="39">
        <f t="shared" si="4"/>
        <v>24843737.198084738</v>
      </c>
    </row>
    <row r="16" spans="1:16" ht="13">
      <c r="A16" s="15" t="s">
        <v>28</v>
      </c>
      <c r="B16" s="30">
        <v>231664000</v>
      </c>
      <c r="C16" s="31">
        <v>6491.3</v>
      </c>
      <c r="D16" s="32">
        <f t="shared" si="0"/>
        <v>28020.322536086747</v>
      </c>
      <c r="E16" s="33">
        <v>16834.452757680003</v>
      </c>
      <c r="F16" s="33">
        <v>10416.557358000002</v>
      </c>
      <c r="G16" s="33">
        <v>7871.5000806400003</v>
      </c>
      <c r="H16" s="33">
        <f t="shared" si="5"/>
        <v>35122.510196320007</v>
      </c>
      <c r="I16" s="34">
        <f t="shared" si="1"/>
        <v>5.4107051278357195E-3</v>
      </c>
      <c r="J16" s="33">
        <f t="shared" si="2"/>
        <v>149041.04451716004</v>
      </c>
      <c r="K16" s="35">
        <f t="shared" si="6"/>
        <v>4.2434622037002345</v>
      </c>
      <c r="L16" s="36">
        <v>113.2</v>
      </c>
      <c r="M16" s="37">
        <f t="shared" si="3"/>
        <v>1.5774861181221605E-4</v>
      </c>
      <c r="N16" s="40"/>
      <c r="O16" s="39">
        <f t="shared" si="4"/>
        <v>23511017.875624694</v>
      </c>
    </row>
    <row r="17" spans="1:15" ht="13">
      <c r="A17" s="15" t="s">
        <v>29</v>
      </c>
      <c r="B17" s="30">
        <v>233792000</v>
      </c>
      <c r="C17" s="31">
        <v>6792</v>
      </c>
      <c r="D17" s="32">
        <f t="shared" si="0"/>
        <v>29051.464549685192</v>
      </c>
      <c r="E17" s="33">
        <v>17355.244796879997</v>
      </c>
      <c r="F17" s="33">
        <v>11110.573625500001</v>
      </c>
      <c r="G17" s="33">
        <v>7965.8911740000012</v>
      </c>
      <c r="H17" s="33">
        <f t="shared" si="5"/>
        <v>36431.709596379995</v>
      </c>
      <c r="I17" s="34">
        <f t="shared" si="1"/>
        <v>5.3639148404564189E-3</v>
      </c>
      <c r="J17" s="33">
        <f t="shared" si="2"/>
        <v>154506.02936833</v>
      </c>
      <c r="K17" s="35">
        <f t="shared" si="6"/>
        <v>4.2409766404067506</v>
      </c>
      <c r="L17" s="36">
        <v>81.099999999999994</v>
      </c>
      <c r="M17" s="37">
        <f t="shared" si="3"/>
        <v>2.2018671833714992E-4</v>
      </c>
      <c r="N17" s="40"/>
      <c r="O17" s="39">
        <f t="shared" si="4"/>
        <v>34020175.569915898</v>
      </c>
    </row>
    <row r="18" spans="1:15" ht="13">
      <c r="A18" s="15" t="s">
        <v>30</v>
      </c>
      <c r="B18" s="30">
        <v>235825000</v>
      </c>
      <c r="C18" s="31">
        <v>7285</v>
      </c>
      <c r="D18" s="32">
        <f t="shared" si="0"/>
        <v>30891.550938195694</v>
      </c>
      <c r="E18" s="33">
        <v>17450.84307232</v>
      </c>
      <c r="F18" s="33">
        <v>11162.955321000001</v>
      </c>
      <c r="G18" s="33">
        <v>8350.4783260000004</v>
      </c>
      <c r="H18" s="33">
        <f t="shared" si="5"/>
        <v>36964.276719319998</v>
      </c>
      <c r="I18" s="34">
        <f t="shared" si="1"/>
        <v>5.07402563065477E-3</v>
      </c>
      <c r="J18" s="33">
        <f t="shared" si="2"/>
        <v>156011.17658102</v>
      </c>
      <c r="K18" s="35">
        <f t="shared" si="6"/>
        <v>4.2205932437324858</v>
      </c>
      <c r="L18" s="36">
        <v>106.7</v>
      </c>
      <c r="M18" s="37">
        <f t="shared" si="3"/>
        <v>1.6735841478109521E-4</v>
      </c>
      <c r="N18" s="40"/>
      <c r="O18" s="39">
        <f t="shared" si="4"/>
        <v>26109783.200733036</v>
      </c>
    </row>
    <row r="19" spans="1:15" ht="13">
      <c r="A19" s="15" t="s">
        <v>31</v>
      </c>
      <c r="B19" s="30">
        <v>237924000</v>
      </c>
      <c r="C19" s="31">
        <v>7593.8</v>
      </c>
      <c r="D19" s="32">
        <f t="shared" si="0"/>
        <v>31916.914645012694</v>
      </c>
      <c r="E19" s="33">
        <v>17779.907159279999</v>
      </c>
      <c r="F19" s="33">
        <v>11375.185660500001</v>
      </c>
      <c r="G19" s="33">
        <v>8691.8472861600003</v>
      </c>
      <c r="H19" s="33">
        <f t="shared" si="5"/>
        <v>37846.940105939997</v>
      </c>
      <c r="I19" s="34">
        <f t="shared" si="1"/>
        <v>4.9839263749295471E-3</v>
      </c>
      <c r="J19" s="33">
        <f t="shared" si="2"/>
        <v>159326.21307555001</v>
      </c>
      <c r="K19" s="35">
        <f t="shared" si="6"/>
        <v>4.20975150513011</v>
      </c>
      <c r="L19" s="36">
        <v>118</v>
      </c>
      <c r="M19" s="37">
        <f t="shared" si="3"/>
        <v>1.5133171912832931E-4</v>
      </c>
      <c r="N19" s="40"/>
      <c r="O19" s="39">
        <f t="shared" si="4"/>
        <v>24111109.726929482</v>
      </c>
    </row>
    <row r="20" spans="1:15" ht="13">
      <c r="A20" s="15" t="s">
        <v>32</v>
      </c>
      <c r="B20" s="30">
        <v>240133000</v>
      </c>
      <c r="C20" s="31">
        <v>7860.5</v>
      </c>
      <c r="D20" s="32">
        <f t="shared" si="0"/>
        <v>32733.943273102821</v>
      </c>
      <c r="E20" s="33">
        <v>17895.463094399998</v>
      </c>
      <c r="F20" s="33">
        <v>10877.204362499999</v>
      </c>
      <c r="G20" s="33">
        <v>8886.7187456000011</v>
      </c>
      <c r="H20" s="33">
        <f t="shared" si="5"/>
        <v>37659.386202499998</v>
      </c>
      <c r="I20" s="34">
        <f t="shared" si="1"/>
        <v>4.7909657404109152E-3</v>
      </c>
      <c r="J20" s="33">
        <f t="shared" si="2"/>
        <v>158865.54958135</v>
      </c>
      <c r="K20" s="35">
        <f t="shared" si="6"/>
        <v>4.2184848347529309</v>
      </c>
      <c r="L20" s="36">
        <v>119.4</v>
      </c>
      <c r="M20" s="37">
        <f t="shared" si="3"/>
        <v>1.4955731036133044E-4</v>
      </c>
      <c r="N20" s="40"/>
      <c r="O20" s="39">
        <f t="shared" si="4"/>
        <v>23759504.304461293</v>
      </c>
    </row>
    <row r="21" spans="1:15" ht="13">
      <c r="A21" s="15" t="s">
        <v>33</v>
      </c>
      <c r="B21" s="30">
        <v>242289000</v>
      </c>
      <c r="C21" s="31">
        <v>8132.6</v>
      </c>
      <c r="D21" s="32">
        <f t="shared" si="0"/>
        <v>33565.700465146991</v>
      </c>
      <c r="E21" s="33">
        <v>16886.868631130004</v>
      </c>
      <c r="F21" s="33">
        <v>11068.275363315001</v>
      </c>
      <c r="G21" s="33">
        <v>9564.2430734400004</v>
      </c>
      <c r="H21" s="33">
        <f t="shared" si="5"/>
        <v>37519.387067885007</v>
      </c>
      <c r="I21" s="34">
        <f t="shared" si="1"/>
        <v>4.6134553608790556E-3</v>
      </c>
      <c r="J21" s="33">
        <f t="shared" si="2"/>
        <v>154761.35155993651</v>
      </c>
      <c r="K21" s="35">
        <f t="shared" si="6"/>
        <v>4.124836881794522</v>
      </c>
      <c r="L21" s="36">
        <v>119.8</v>
      </c>
      <c r="M21" s="37">
        <f t="shared" si="3"/>
        <v>1.4905795373241115E-4</v>
      </c>
      <c r="N21" s="40"/>
      <c r="O21" s="39">
        <f t="shared" si="4"/>
        <v>23068410.380386431</v>
      </c>
    </row>
    <row r="22" spans="1:15" ht="13">
      <c r="A22" s="15" t="s">
        <v>34</v>
      </c>
      <c r="B22" s="30">
        <v>244499000</v>
      </c>
      <c r="C22" s="31">
        <v>8474.5</v>
      </c>
      <c r="D22" s="32">
        <f t="shared" si="0"/>
        <v>34660.673458787154</v>
      </c>
      <c r="E22" s="33">
        <v>16800.27004372</v>
      </c>
      <c r="F22" s="33">
        <v>11955.665688511999</v>
      </c>
      <c r="G22" s="33">
        <v>9692.7927090436224</v>
      </c>
      <c r="H22" s="33">
        <f t="shared" si="5"/>
        <v>38448.728441275627</v>
      </c>
      <c r="I22" s="34">
        <f t="shared" si="1"/>
        <v>4.5369907889876247E-3</v>
      </c>
      <c r="J22" s="33">
        <f t="shared" si="2"/>
        <v>157249.76931479445</v>
      </c>
      <c r="K22" s="35">
        <f t="shared" si="6"/>
        <v>4.0898561718359216</v>
      </c>
      <c r="L22" s="36">
        <v>84.6</v>
      </c>
      <c r="M22" s="37">
        <f t="shared" si="3"/>
        <v>2.1107733873691322E-4</v>
      </c>
      <c r="N22" s="40"/>
      <c r="O22" s="39">
        <f t="shared" si="4"/>
        <v>33191862.823960334</v>
      </c>
    </row>
    <row r="23" spans="1:15" ht="13">
      <c r="A23" s="15" t="s">
        <v>35</v>
      </c>
      <c r="B23" s="30">
        <v>246819000</v>
      </c>
      <c r="C23" s="31">
        <v>8786.4</v>
      </c>
      <c r="D23" s="32">
        <f t="shared" si="0"/>
        <v>35598.556026886101</v>
      </c>
      <c r="E23" s="33">
        <v>16112.787540920002</v>
      </c>
      <c r="F23" s="33">
        <v>11971.735274115001</v>
      </c>
      <c r="G23" s="33">
        <v>10008.140500160003</v>
      </c>
      <c r="H23" s="33">
        <f t="shared" si="5"/>
        <v>38092.663315195008</v>
      </c>
      <c r="I23" s="34">
        <f t="shared" si="1"/>
        <v>4.3354119224249983E-3</v>
      </c>
      <c r="J23" s="33">
        <f t="shared" si="2"/>
        <v>153805.38559559654</v>
      </c>
      <c r="K23" s="35">
        <f t="shared" si="6"/>
        <v>4.0376642694406772</v>
      </c>
      <c r="L23" s="36">
        <v>116.3</v>
      </c>
      <c r="M23" s="37">
        <f t="shared" si="3"/>
        <v>1.5354379068910454E-4</v>
      </c>
      <c r="N23" s="40"/>
      <c r="O23" s="39">
        <f t="shared" si="4"/>
        <v>23615861.932747286</v>
      </c>
    </row>
    <row r="24" spans="1:15" ht="13">
      <c r="A24" s="15" t="s">
        <v>36</v>
      </c>
      <c r="B24" s="30">
        <v>249623000</v>
      </c>
      <c r="C24" s="31">
        <v>8955</v>
      </c>
      <c r="D24" s="32">
        <f t="shared" si="0"/>
        <v>35874.098139995112</v>
      </c>
      <c r="E24" s="33">
        <v>15982.217360455999</v>
      </c>
      <c r="F24" s="33">
        <v>11600.091441531002</v>
      </c>
      <c r="G24" s="33">
        <v>10609.39850112</v>
      </c>
      <c r="H24" s="33">
        <f t="shared" si="5"/>
        <v>38191.707303107003</v>
      </c>
      <c r="I24" s="34">
        <f t="shared" si="1"/>
        <v>4.2648472700286995E-3</v>
      </c>
      <c r="J24" s="33">
        <f t="shared" si="2"/>
        <v>153072.3846337221</v>
      </c>
      <c r="K24" s="35">
        <f t="shared" si="6"/>
        <v>4.0080005698323218</v>
      </c>
      <c r="L24" s="36">
        <v>118.5</v>
      </c>
      <c r="M24" s="37">
        <f t="shared" si="3"/>
        <v>1.5069318866787221E-4</v>
      </c>
      <c r="N24" s="40"/>
      <c r="O24" s="39">
        <f t="shared" si="4"/>
        <v>23066965.737450588</v>
      </c>
    </row>
    <row r="25" spans="1:15" ht="13">
      <c r="A25" s="15" t="s">
        <v>37</v>
      </c>
      <c r="B25" s="30">
        <v>252981000</v>
      </c>
      <c r="C25" s="31">
        <v>8948.4</v>
      </c>
      <c r="D25" s="32">
        <f t="shared" si="0"/>
        <v>35371.826342689768</v>
      </c>
      <c r="E25" s="33">
        <v>15942.01448736</v>
      </c>
      <c r="F25" s="33">
        <v>11854.274524362001</v>
      </c>
      <c r="G25" s="33">
        <v>11179.976852240001</v>
      </c>
      <c r="H25" s="33">
        <f t="shared" si="5"/>
        <v>38976.265863962006</v>
      </c>
      <c r="I25" s="34">
        <f t="shared" si="1"/>
        <v>4.3556687076976896E-3</v>
      </c>
      <c r="J25" s="33">
        <f t="shared" si="2"/>
        <v>154760.2916541622</v>
      </c>
      <c r="K25" s="35">
        <f t="shared" si="6"/>
        <v>3.970629002642752</v>
      </c>
      <c r="L25" s="36">
        <v>108.6</v>
      </c>
      <c r="M25" s="37">
        <f t="shared" si="3"/>
        <v>1.644304130491976E-4</v>
      </c>
      <c r="N25" s="40"/>
      <c r="O25" s="39">
        <f t="shared" si="4"/>
        <v>25447298.680308178</v>
      </c>
    </row>
    <row r="26" spans="1:15" ht="13">
      <c r="A26" s="15" t="s">
        <v>38</v>
      </c>
      <c r="B26" s="30">
        <v>256514000</v>
      </c>
      <c r="C26" s="31">
        <v>9266.6</v>
      </c>
      <c r="D26" s="32">
        <f t="shared" si="0"/>
        <v>36125.12377492067</v>
      </c>
      <c r="E26" s="33">
        <v>16034.655000000001</v>
      </c>
      <c r="F26" s="33">
        <v>12624.093000000001</v>
      </c>
      <c r="G26" s="33">
        <v>11931.86703905439</v>
      </c>
      <c r="H26" s="33">
        <f t="shared" si="5"/>
        <v>40590.615039054392</v>
      </c>
      <c r="I26" s="34">
        <f t="shared" si="1"/>
        <v>4.3803137115073915E-3</v>
      </c>
      <c r="J26" s="33">
        <f t="shared" si="2"/>
        <v>159206.35237810877</v>
      </c>
      <c r="K26" s="35">
        <f t="shared" si="6"/>
        <v>3.9222453817200815</v>
      </c>
      <c r="L26" s="36">
        <v>131.5</v>
      </c>
      <c r="M26" s="37">
        <f t="shared" si="3"/>
        <v>1.3579576317218902E-4</v>
      </c>
      <c r="N26" s="40"/>
      <c r="O26" s="39">
        <f t="shared" si="4"/>
        <v>21619548.123045728</v>
      </c>
    </row>
    <row r="27" spans="1:15" ht="13">
      <c r="A27" s="15" t="s">
        <v>39</v>
      </c>
      <c r="B27" s="30">
        <v>259919000</v>
      </c>
      <c r="C27" s="31">
        <v>9521</v>
      </c>
      <c r="D27" s="32">
        <f t="shared" si="0"/>
        <v>36630.642623278793</v>
      </c>
      <c r="E27" s="33">
        <v>15874.872000000001</v>
      </c>
      <c r="F27" s="33">
        <v>12615.345000000001</v>
      </c>
      <c r="G27" s="33">
        <v>12527.11964952657</v>
      </c>
      <c r="H27" s="33">
        <f t="shared" si="5"/>
        <v>41017.336649526573</v>
      </c>
      <c r="I27" s="34">
        <f t="shared" si="1"/>
        <v>4.3080912351146491E-3</v>
      </c>
      <c r="J27" s="33">
        <f t="shared" si="2"/>
        <v>159411.04079905315</v>
      </c>
      <c r="K27" s="35">
        <f t="shared" si="6"/>
        <v>3.8864308075666609</v>
      </c>
      <c r="L27" s="36">
        <v>100.7</v>
      </c>
      <c r="M27" s="37">
        <f t="shared" si="3"/>
        <v>1.7733011774719818E-4</v>
      </c>
      <c r="N27" s="40"/>
      <c r="O27" s="39">
        <f t="shared" si="4"/>
        <v>28268378.635099512</v>
      </c>
    </row>
    <row r="28" spans="1:15" ht="13">
      <c r="A28" s="15" t="s">
        <v>40</v>
      </c>
      <c r="B28" s="30">
        <v>263126000</v>
      </c>
      <c r="C28" s="31">
        <v>9905.4</v>
      </c>
      <c r="D28" s="32">
        <f t="shared" si="0"/>
        <v>37645.082584009178</v>
      </c>
      <c r="E28" s="33">
        <v>16571.27</v>
      </c>
      <c r="F28" s="33">
        <v>12901.842000000002</v>
      </c>
      <c r="G28" s="33">
        <v>12840.984</v>
      </c>
      <c r="H28" s="33">
        <f t="shared" si="5"/>
        <v>42314.096000000005</v>
      </c>
      <c r="I28" s="34">
        <f t="shared" si="1"/>
        <v>4.2718210269146132E-3</v>
      </c>
      <c r="J28" s="33">
        <f t="shared" si="2"/>
        <v>165105.29819999999</v>
      </c>
      <c r="K28" s="35">
        <f t="shared" si="6"/>
        <v>3.901898275222516</v>
      </c>
      <c r="L28" s="36">
        <v>138.6</v>
      </c>
      <c r="M28" s="37">
        <f t="shared" si="3"/>
        <v>1.2883941455370026E-4</v>
      </c>
      <c r="N28" s="40"/>
      <c r="O28" s="39">
        <f t="shared" si="4"/>
        <v>21272069.959802102</v>
      </c>
    </row>
    <row r="29" spans="1:15" ht="13">
      <c r="A29" s="15" t="s">
        <v>41</v>
      </c>
      <c r="B29" s="30">
        <v>266278000</v>
      </c>
      <c r="C29" s="31">
        <v>10174.799999999999</v>
      </c>
      <c r="D29" s="32">
        <f t="shared" si="0"/>
        <v>38211.192813525711</v>
      </c>
      <c r="E29" s="33">
        <v>16935.555</v>
      </c>
      <c r="F29" s="33">
        <v>12890.761200000003</v>
      </c>
      <c r="G29" s="33">
        <v>12847.039999999999</v>
      </c>
      <c r="H29" s="33">
        <f t="shared" si="5"/>
        <v>42673.356200000002</v>
      </c>
      <c r="I29" s="34">
        <f t="shared" si="1"/>
        <v>4.1940240790973781E-3</v>
      </c>
      <c r="J29" s="33">
        <f t="shared" si="2"/>
        <v>167268.76972000001</v>
      </c>
      <c r="K29" s="35">
        <f t="shared" si="6"/>
        <v>3.9197472290684274</v>
      </c>
      <c r="L29" s="36">
        <v>113.5</v>
      </c>
      <c r="M29" s="37">
        <f t="shared" si="3"/>
        <v>1.5733165512901197E-4</v>
      </c>
      <c r="N29" s="40"/>
      <c r="O29" s="39">
        <f t="shared" si="4"/>
        <v>26316672.391441159</v>
      </c>
    </row>
    <row r="30" spans="1:15" ht="13">
      <c r="A30" s="15" t="s">
        <v>42</v>
      </c>
      <c r="B30" s="30">
        <v>269394000</v>
      </c>
      <c r="C30" s="31">
        <v>10561</v>
      </c>
      <c r="D30" s="32">
        <f t="shared" si="0"/>
        <v>39202.80332895313</v>
      </c>
      <c r="E30" s="33">
        <v>17263.545000000002</v>
      </c>
      <c r="F30" s="33">
        <v>12193.983</v>
      </c>
      <c r="G30" s="33">
        <v>13150.884999999998</v>
      </c>
      <c r="H30" s="33">
        <f t="shared" si="5"/>
        <v>42608.413</v>
      </c>
      <c r="I30" s="34">
        <f t="shared" si="1"/>
        <v>4.0345055392481772E-3</v>
      </c>
      <c r="J30" s="33">
        <f t="shared" si="2"/>
        <v>167684.3873</v>
      </c>
      <c r="K30" s="35">
        <f t="shared" si="6"/>
        <v>3.9354760126832229</v>
      </c>
      <c r="L30" s="36">
        <v>127.1</v>
      </c>
      <c r="M30" s="37">
        <f t="shared" si="3"/>
        <v>1.4049679667303585E-4</v>
      </c>
      <c r="N30" s="40"/>
      <c r="O30" s="39">
        <f t="shared" si="4"/>
        <v>23559119.267730694</v>
      </c>
    </row>
    <row r="31" spans="1:15" ht="13">
      <c r="A31" s="15" t="s">
        <v>43</v>
      </c>
      <c r="B31" s="30">
        <v>272657000</v>
      </c>
      <c r="C31" s="31">
        <v>11034.9</v>
      </c>
      <c r="D31" s="32">
        <f t="shared" si="0"/>
        <v>40471.728215303476</v>
      </c>
      <c r="E31" s="33">
        <v>17092.013400000003</v>
      </c>
      <c r="F31" s="33">
        <v>12208.562999999998</v>
      </c>
      <c r="G31" s="33">
        <v>13652.156000000001</v>
      </c>
      <c r="H31" s="33">
        <f t="shared" si="5"/>
        <v>42952.732400000001</v>
      </c>
      <c r="I31" s="34">
        <f t="shared" si="1"/>
        <v>3.892444190704039E-3</v>
      </c>
      <c r="J31" s="33">
        <f t="shared" si="2"/>
        <v>167702.93770000004</v>
      </c>
      <c r="K31" s="35">
        <f t="shared" si="6"/>
        <v>3.9043601729048567</v>
      </c>
      <c r="L31" s="36">
        <v>126.7</v>
      </c>
      <c r="M31" s="37">
        <f t="shared" si="3"/>
        <v>1.4094035404216935E-4</v>
      </c>
      <c r="N31" s="40"/>
      <c r="O31" s="39">
        <f t="shared" si="4"/>
        <v>23636111.413349874</v>
      </c>
    </row>
    <row r="32" spans="1:15" ht="13">
      <c r="A32" s="15" t="s">
        <v>44</v>
      </c>
      <c r="B32" s="30">
        <v>275854000</v>
      </c>
      <c r="C32" s="31">
        <v>11525.9</v>
      </c>
      <c r="D32" s="32">
        <f t="shared" si="0"/>
        <v>41782.609641332012</v>
      </c>
      <c r="E32" s="33">
        <v>17549.877</v>
      </c>
      <c r="F32" s="33">
        <v>13302.063</v>
      </c>
      <c r="G32" s="33">
        <v>13922.454</v>
      </c>
      <c r="H32" s="33">
        <f t="shared" si="5"/>
        <v>44774.394</v>
      </c>
      <c r="I32" s="34">
        <f t="shared" si="1"/>
        <v>3.8846765979229387E-3</v>
      </c>
      <c r="J32" s="33">
        <f t="shared" si="2"/>
        <v>174380.56530000002</v>
      </c>
      <c r="K32" s="35">
        <f t="shared" si="6"/>
        <v>3.8946493681187513</v>
      </c>
      <c r="L32" s="36">
        <v>134.4</v>
      </c>
      <c r="M32" s="37">
        <f t="shared" si="3"/>
        <v>1.3286564625850339E-4</v>
      </c>
      <c r="N32" s="40"/>
      <c r="O32" s="39">
        <f t="shared" si="4"/>
        <v>23169186.503507651</v>
      </c>
    </row>
    <row r="33" spans="1:17" ht="13">
      <c r="A33" s="15" t="s">
        <v>45</v>
      </c>
      <c r="B33" s="30">
        <v>279040000</v>
      </c>
      <c r="C33" s="31">
        <v>12065.9</v>
      </c>
      <c r="D33" s="32">
        <f t="shared" si="0"/>
        <v>43240.754013761471</v>
      </c>
      <c r="E33" s="33">
        <v>17967.600600000002</v>
      </c>
      <c r="F33" s="33">
        <v>13777.954200000002</v>
      </c>
      <c r="G33" s="33">
        <v>14961.100251999997</v>
      </c>
      <c r="H33" s="33">
        <f t="shared" si="5"/>
        <v>46706.655052000002</v>
      </c>
      <c r="I33" s="34">
        <f t="shared" si="1"/>
        <v>3.8709632146793856E-3</v>
      </c>
      <c r="J33" s="33">
        <f t="shared" si="2"/>
        <v>180439.46212400001</v>
      </c>
      <c r="K33" s="35">
        <f t="shared" si="6"/>
        <v>3.8632495074440896</v>
      </c>
      <c r="L33" s="36">
        <v>133.80000000000001</v>
      </c>
      <c r="M33" s="37">
        <f t="shared" si="3"/>
        <v>1.3346145633141146E-4</v>
      </c>
      <c r="N33" s="40"/>
      <c r="O33" s="39">
        <f t="shared" si="4"/>
        <v>24081713.394725598</v>
      </c>
    </row>
    <row r="34" spans="1:17" ht="13">
      <c r="A34" s="15" t="s">
        <v>46</v>
      </c>
      <c r="B34" s="30">
        <v>282162411</v>
      </c>
      <c r="C34" s="31">
        <v>12559.7</v>
      </c>
      <c r="D34" s="32">
        <f t="shared" si="0"/>
        <v>44512.307488044535</v>
      </c>
      <c r="E34" s="33">
        <v>18226.905000000002</v>
      </c>
      <c r="F34" s="33">
        <v>13488.687</v>
      </c>
      <c r="G34" s="33">
        <v>15313.10109</v>
      </c>
      <c r="H34" s="33">
        <f t="shared" si="5"/>
        <v>47028.693090000001</v>
      </c>
      <c r="I34" s="34">
        <f t="shared" si="1"/>
        <v>3.7444121348439853E-3</v>
      </c>
      <c r="J34" s="33">
        <f t="shared" si="2"/>
        <v>181802.56188000002</v>
      </c>
      <c r="K34" s="35">
        <f t="shared" si="6"/>
        <v>3.8657795897513005</v>
      </c>
      <c r="L34" s="36">
        <v>136.9</v>
      </c>
      <c r="M34" s="37">
        <f t="shared" si="3"/>
        <v>1.3043931962850882E-4</v>
      </c>
      <c r="N34" s="40"/>
      <c r="O34" s="39">
        <f t="shared" si="4"/>
        <v>23714202.478347078</v>
      </c>
    </row>
    <row r="35" spans="1:17" ht="13">
      <c r="A35" s="15" t="s">
        <v>47</v>
      </c>
      <c r="B35" s="30">
        <v>284968955</v>
      </c>
      <c r="C35" s="31">
        <v>12682.2</v>
      </c>
      <c r="D35" s="32">
        <f t="shared" si="0"/>
        <v>44503.795159020039</v>
      </c>
      <c r="E35" s="33">
        <v>18005.466</v>
      </c>
      <c r="F35" s="33">
        <v>13395.375</v>
      </c>
      <c r="G35" s="33">
        <v>15406.383999999998</v>
      </c>
      <c r="H35" s="33">
        <f t="shared" si="5"/>
        <v>46807.224999999999</v>
      </c>
      <c r="I35" s="34">
        <f t="shared" si="1"/>
        <v>3.6907811736134107E-3</v>
      </c>
      <c r="J35" s="33">
        <f t="shared" si="2"/>
        <v>180371.22649999999</v>
      </c>
      <c r="K35" s="35">
        <f t="shared" si="6"/>
        <v>3.8534911330462336</v>
      </c>
      <c r="L35" s="36">
        <v>138.19999999999999</v>
      </c>
      <c r="M35" s="37">
        <f t="shared" si="3"/>
        <v>1.292123216869961E-4</v>
      </c>
      <c r="N35" s="40"/>
      <c r="O35" s="39">
        <f t="shared" si="4"/>
        <v>23306184.941596035</v>
      </c>
    </row>
    <row r="36" spans="1:17" ht="13">
      <c r="A36" s="15" t="s">
        <v>48</v>
      </c>
      <c r="B36" s="30">
        <v>287625193</v>
      </c>
      <c r="C36" s="31">
        <v>12908.8</v>
      </c>
      <c r="D36" s="32">
        <f t="shared" si="0"/>
        <v>44880.630466886811</v>
      </c>
      <c r="E36" s="33">
        <v>18586.827000000001</v>
      </c>
      <c r="F36" s="33">
        <v>13885.262999999999</v>
      </c>
      <c r="G36" s="33">
        <v>16362.962</v>
      </c>
      <c r="H36" s="33">
        <f t="shared" si="5"/>
        <v>48835.051999999996</v>
      </c>
      <c r="I36" s="34">
        <f t="shared" si="1"/>
        <v>3.7830822384729789E-3</v>
      </c>
      <c r="J36" s="33">
        <f t="shared" si="2"/>
        <v>187291.20129999999</v>
      </c>
      <c r="K36" s="35">
        <f t="shared" si="6"/>
        <v>3.8351797250057191</v>
      </c>
      <c r="L36" s="36">
        <v>129.30000000000001</v>
      </c>
      <c r="M36" s="37">
        <f t="shared" si="3"/>
        <v>1.3810628659816592E-4</v>
      </c>
      <c r="N36" s="40"/>
      <c r="O36" s="39">
        <f t="shared" si="4"/>
        <v>25866092.324052576</v>
      </c>
    </row>
    <row r="37" spans="1:17" ht="13">
      <c r="A37" s="15" t="s">
        <v>49</v>
      </c>
      <c r="B37" s="30">
        <v>290107933</v>
      </c>
      <c r="C37" s="31">
        <v>13271.1</v>
      </c>
      <c r="D37" s="32">
        <f t="shared" si="0"/>
        <v>45745.388148348218</v>
      </c>
      <c r="E37" s="33">
        <v>18014.938475696235</v>
      </c>
      <c r="F37" s="33">
        <v>14094.734448670757</v>
      </c>
      <c r="G37" s="33">
        <v>16735.460336</v>
      </c>
      <c r="H37" s="33">
        <f t="shared" si="5"/>
        <v>48845.133260366987</v>
      </c>
      <c r="I37" s="34">
        <f t="shared" si="1"/>
        <v>3.6805640271241262E-3</v>
      </c>
      <c r="J37" s="33">
        <f t="shared" si="2"/>
        <v>185254.22831705675</v>
      </c>
      <c r="K37" s="35">
        <f t="shared" si="6"/>
        <v>3.792685492934714</v>
      </c>
      <c r="L37" s="36">
        <v>142.19999999999999</v>
      </c>
      <c r="M37" s="37">
        <f t="shared" si="3"/>
        <v>1.2557765722322686E-4</v>
      </c>
      <c r="N37" s="40"/>
      <c r="O37" s="39">
        <f t="shared" si="4"/>
        <v>23263791.982752755</v>
      </c>
    </row>
    <row r="38" spans="1:17" ht="13">
      <c r="A38" s="15" t="s">
        <v>50</v>
      </c>
      <c r="B38" s="30">
        <v>292805298</v>
      </c>
      <c r="C38" s="31">
        <v>13773.5</v>
      </c>
      <c r="D38" s="32">
        <f t="shared" si="0"/>
        <v>47039.790926187408</v>
      </c>
      <c r="E38" s="33">
        <v>18493.167000000001</v>
      </c>
      <c r="F38" s="33">
        <v>14060.223</v>
      </c>
      <c r="G38" s="33">
        <v>17406.829999999998</v>
      </c>
      <c r="H38" s="33">
        <f t="shared" si="5"/>
        <v>49960.22</v>
      </c>
      <c r="I38" s="34">
        <f t="shared" si="1"/>
        <v>3.6272712092060839E-3</v>
      </c>
      <c r="J38" s="33">
        <f t="shared" si="2"/>
        <v>189359.35330000002</v>
      </c>
      <c r="K38" s="35">
        <f t="shared" si="6"/>
        <v>3.7902025511496951</v>
      </c>
      <c r="L38" s="36">
        <v>160.30000000000001</v>
      </c>
      <c r="M38" s="37">
        <f t="shared" si="3"/>
        <v>1.1139827109883253E-4</v>
      </c>
      <c r="N38" s="40"/>
      <c r="O38" s="39">
        <f t="shared" si="4"/>
        <v>21094304.574013013</v>
      </c>
    </row>
    <row r="39" spans="1:17" ht="13">
      <c r="A39" s="15" t="s">
        <v>51</v>
      </c>
      <c r="B39" s="30">
        <v>295516599</v>
      </c>
      <c r="C39" s="31">
        <v>14234.2</v>
      </c>
      <c r="D39" s="32">
        <f t="shared" si="0"/>
        <v>48167.175881717558</v>
      </c>
      <c r="E39" s="33">
        <v>18503.712164946926</v>
      </c>
      <c r="F39" s="33">
        <v>13803.1826752251</v>
      </c>
      <c r="G39" s="33">
        <v>17925.152000000002</v>
      </c>
      <c r="H39" s="33">
        <f t="shared" si="5"/>
        <v>50232.046840172028</v>
      </c>
      <c r="I39" s="34">
        <f t="shared" si="1"/>
        <v>3.5289687400888023E-3</v>
      </c>
      <c r="J39" s="33">
        <f t="shared" si="2"/>
        <v>189662.44328287937</v>
      </c>
      <c r="K39" s="35">
        <f t="shared" si="6"/>
        <v>3.7757259600897011</v>
      </c>
      <c r="L39" s="36">
        <v>147.9</v>
      </c>
      <c r="M39" s="37">
        <f t="shared" si="3"/>
        <v>1.2073795035255482E-4</v>
      </c>
      <c r="N39" s="40"/>
      <c r="O39" s="39">
        <f t="shared" si="4"/>
        <v>22899454.660832532</v>
      </c>
    </row>
    <row r="40" spans="1:17" ht="13">
      <c r="A40" s="15" t="s">
        <v>52</v>
      </c>
      <c r="B40" s="30">
        <v>298379912</v>
      </c>
      <c r="C40" s="31">
        <v>14613.8</v>
      </c>
      <c r="D40" s="32">
        <f t="shared" si="0"/>
        <v>48977.157684797494</v>
      </c>
      <c r="E40" s="33">
        <v>18768.632909963551</v>
      </c>
      <c r="F40" s="33">
        <v>13752.569200164298</v>
      </c>
      <c r="G40" s="33">
        <v>18201.384549711998</v>
      </c>
      <c r="H40" s="33">
        <f t="shared" si="5"/>
        <v>50722.586659839842</v>
      </c>
      <c r="I40" s="34">
        <f t="shared" si="1"/>
        <v>3.470869086742657E-3</v>
      </c>
      <c r="J40" s="33">
        <f t="shared" si="2"/>
        <v>191647.53107971465</v>
      </c>
      <c r="K40" s="35">
        <f t="shared" si="6"/>
        <v>3.7783469594119432</v>
      </c>
      <c r="L40" s="36">
        <v>149.1</v>
      </c>
      <c r="M40" s="37">
        <f t="shared" si="3"/>
        <v>1.197662163456932E-4</v>
      </c>
      <c r="N40" s="40"/>
      <c r="O40" s="39">
        <f t="shared" si="4"/>
        <v>22952899.669411067</v>
      </c>
    </row>
    <row r="41" spans="1:17" ht="13">
      <c r="A41" s="15" t="s">
        <v>53</v>
      </c>
      <c r="B41" s="30">
        <v>301231207</v>
      </c>
      <c r="C41" s="31">
        <v>14873.7</v>
      </c>
      <c r="D41" s="32">
        <f t="shared" si="0"/>
        <v>49376.358273530408</v>
      </c>
      <c r="E41" s="33">
        <v>18760.360243744908</v>
      </c>
      <c r="F41" s="33">
        <v>14258.754217151154</v>
      </c>
      <c r="G41" s="33">
        <v>18079.947017379589</v>
      </c>
      <c r="H41" s="33">
        <f t="shared" si="5"/>
        <v>51099.061478275653</v>
      </c>
      <c r="I41" s="34">
        <f t="shared" si="1"/>
        <v>3.4355312718607777E-3</v>
      </c>
      <c r="J41" s="33">
        <f t="shared" si="2"/>
        <v>192924.19357039718</v>
      </c>
      <c r="K41" s="35">
        <f t="shared" si="6"/>
        <v>3.7754938738437951</v>
      </c>
      <c r="L41" s="36">
        <v>150.69999999999999</v>
      </c>
      <c r="M41" s="37">
        <f t="shared" si="3"/>
        <v>1.1849464404208931E-4</v>
      </c>
      <c r="N41" s="40"/>
      <c r="O41" s="39">
        <f t="shared" si="4"/>
        <v>22860483.644231349</v>
      </c>
    </row>
    <row r="42" spans="1:17" ht="13">
      <c r="A42" s="15" t="s">
        <v>54</v>
      </c>
      <c r="B42" s="30">
        <v>304093966</v>
      </c>
      <c r="C42" s="31">
        <v>14830.4</v>
      </c>
      <c r="D42" s="32">
        <f t="shared" si="0"/>
        <v>48769.136050532485</v>
      </c>
      <c r="E42" s="33">
        <v>18176.628091417359</v>
      </c>
      <c r="F42" s="33">
        <v>13993.019599387409</v>
      </c>
      <c r="G42" s="33">
        <v>17894.014569975225</v>
      </c>
      <c r="H42" s="33">
        <f t="shared" si="5"/>
        <v>50063.662260779995</v>
      </c>
      <c r="I42" s="34">
        <f t="shared" si="1"/>
        <v>3.3757459178970217E-3</v>
      </c>
      <c r="J42" s="33">
        <f t="shared" si="2"/>
        <v>188226.15844655561</v>
      </c>
      <c r="K42" s="35">
        <f t="shared" si="6"/>
        <v>3.7597361029261434</v>
      </c>
      <c r="L42" s="36">
        <v>153.30000000000001</v>
      </c>
      <c r="M42" s="37">
        <f t="shared" si="3"/>
        <v>1.1648495014444132E-4</v>
      </c>
      <c r="N42" s="40"/>
      <c r="O42" s="39">
        <f t="shared" si="4"/>
        <v>21925514.682526741</v>
      </c>
    </row>
    <row r="43" spans="1:17" ht="13">
      <c r="A43" s="15" t="s">
        <v>55</v>
      </c>
      <c r="B43" s="30">
        <v>306771529</v>
      </c>
      <c r="C43" s="31">
        <v>14418.7</v>
      </c>
      <c r="D43" s="32">
        <f t="shared" si="0"/>
        <v>47001.428219239991</v>
      </c>
      <c r="E43" s="33">
        <v>17864.34858967839</v>
      </c>
      <c r="F43" s="33">
        <v>14313.77789363704</v>
      </c>
      <c r="G43" s="41">
        <v>17239.257657628339</v>
      </c>
      <c r="H43" s="33">
        <f t="shared" si="5"/>
        <v>49417.384140943766</v>
      </c>
      <c r="I43" s="34">
        <f t="shared" si="1"/>
        <v>3.4273120420664667E-3</v>
      </c>
      <c r="J43" s="33">
        <f t="shared" si="2"/>
        <v>186037.31832360185</v>
      </c>
      <c r="K43" s="35">
        <f t="shared" si="6"/>
        <v>3.764612829222266</v>
      </c>
      <c r="L43" s="36">
        <v>164.4</v>
      </c>
      <c r="M43" s="37">
        <f t="shared" si="3"/>
        <v>1.0862009037191519E-4</v>
      </c>
      <c r="N43" s="40"/>
      <c r="O43" s="39">
        <f t="shared" si="4"/>
        <v>20207390.328858387</v>
      </c>
    </row>
    <row r="44" spans="1:17" ht="13">
      <c r="A44" s="15" t="s">
        <v>56</v>
      </c>
      <c r="B44" s="30">
        <v>309346863</v>
      </c>
      <c r="C44" s="31">
        <v>14783.8</v>
      </c>
      <c r="D44" s="32">
        <f t="shared" si="0"/>
        <v>47790.366634492108</v>
      </c>
      <c r="E44" s="33">
        <v>17569.899422214745</v>
      </c>
      <c r="F44" s="33">
        <v>13738.338454501534</v>
      </c>
      <c r="G44" s="41">
        <v>17972.225437138553</v>
      </c>
      <c r="H44" s="33">
        <f t="shared" si="5"/>
        <v>49280.463313854831</v>
      </c>
      <c r="I44" s="34">
        <f t="shared" si="1"/>
        <v>3.3334097670324834E-3</v>
      </c>
      <c r="J44" s="33">
        <f t="shared" si="2"/>
        <v>183952.69661652032</v>
      </c>
      <c r="K44" s="35">
        <f t="shared" si="6"/>
        <v>3.7327712494294549</v>
      </c>
      <c r="L44" s="36">
        <v>152.6</v>
      </c>
      <c r="M44" s="37">
        <f t="shared" si="3"/>
        <v>1.1701928477813143E-4</v>
      </c>
      <c r="N44" s="40"/>
      <c r="O44" s="39">
        <f t="shared" si="4"/>
        <v>21526012.991073806</v>
      </c>
    </row>
    <row r="45" spans="1:17" ht="13">
      <c r="A45" s="15" t="s">
        <v>57</v>
      </c>
      <c r="B45" s="30">
        <v>311718857</v>
      </c>
      <c r="C45" s="31">
        <v>15020.6</v>
      </c>
      <c r="D45" s="32">
        <f t="shared" si="0"/>
        <v>48186.36942454848</v>
      </c>
      <c r="E45" s="33">
        <v>16984.676661066056</v>
      </c>
      <c r="F45" s="33">
        <v>13215.773369441262</v>
      </c>
      <c r="G45" s="41">
        <v>18213.572140073302</v>
      </c>
      <c r="H45" s="33">
        <f t="shared" si="5"/>
        <v>48414.022170580618</v>
      </c>
      <c r="I45" s="34">
        <f t="shared" si="1"/>
        <v>3.2231749843934744E-3</v>
      </c>
      <c r="J45" s="33">
        <f t="shared" si="2"/>
        <v>179304.10169181085</v>
      </c>
      <c r="K45" s="35">
        <f t="shared" si="6"/>
        <v>3.7035572268723258</v>
      </c>
      <c r="L45" s="36">
        <v>146.80000000000001</v>
      </c>
      <c r="M45" s="37">
        <f t="shared" si="3"/>
        <v>1.2164266251459711E-4</v>
      </c>
      <c r="N45" s="40"/>
      <c r="O45" s="39">
        <f t="shared" si="4"/>
        <v>21811028.329579949</v>
      </c>
    </row>
    <row r="46" spans="1:17" ht="13">
      <c r="A46" s="15" t="s">
        <v>58</v>
      </c>
      <c r="B46" s="30">
        <v>314102623</v>
      </c>
      <c r="C46" s="31">
        <v>15354.6</v>
      </c>
      <c r="D46" s="32">
        <f t="shared" si="0"/>
        <v>48884.023486808001</v>
      </c>
      <c r="E46" s="33">
        <v>17138.800045088676</v>
      </c>
      <c r="F46" s="33">
        <v>13377.157467399598</v>
      </c>
      <c r="G46" s="41">
        <v>17802.225748868972</v>
      </c>
      <c r="H46" s="33">
        <f t="shared" si="5"/>
        <v>48318.183261357248</v>
      </c>
      <c r="I46" s="34">
        <f t="shared" si="1"/>
        <v>3.1468213604624834E-3</v>
      </c>
      <c r="J46" s="33">
        <f t="shared" si="2"/>
        <v>179906.43991720874</v>
      </c>
      <c r="K46" s="35">
        <f t="shared" si="6"/>
        <v>3.7233692944140553</v>
      </c>
      <c r="L46" s="36">
        <v>123.1</v>
      </c>
      <c r="M46" s="37">
        <f t="shared" si="3"/>
        <v>1.4506208657305328E-4</v>
      </c>
      <c r="N46" s="40"/>
      <c r="O46" s="39">
        <f t="shared" si="4"/>
        <v>26097603.562319938</v>
      </c>
    </row>
    <row r="47" spans="1:17" ht="13">
      <c r="A47" s="15" t="s">
        <v>59</v>
      </c>
      <c r="B47" s="30">
        <v>316427395</v>
      </c>
      <c r="C47" s="31">
        <v>15612.2</v>
      </c>
      <c r="D47" s="32">
        <f t="shared" si="0"/>
        <v>49338.964472402906</v>
      </c>
      <c r="E47" s="33">
        <v>16950.213315769597</v>
      </c>
      <c r="F47" s="33">
        <v>13756.309580135956</v>
      </c>
      <c r="G47" s="41">
        <v>18250.662190607069</v>
      </c>
      <c r="H47" s="33">
        <f t="shared" si="5"/>
        <v>48957.185086512618</v>
      </c>
      <c r="I47" s="34">
        <f t="shared" si="1"/>
        <v>3.1358287164213001E-3</v>
      </c>
      <c r="J47" s="33">
        <f t="shared" si="2"/>
        <v>180847.1639742532</v>
      </c>
      <c r="K47" s="35">
        <f t="shared" si="6"/>
        <v>3.6939861565708236</v>
      </c>
      <c r="L47" s="36">
        <v>158.1</v>
      </c>
      <c r="M47" s="37">
        <f t="shared" si="3"/>
        <v>1.1294840516851902E-4</v>
      </c>
      <c r="N47" s="40"/>
      <c r="O47" s="39">
        <f t="shared" si="4"/>
        <v>20426398.750141546</v>
      </c>
      <c r="P47" s="20"/>
      <c r="Q47" s="10"/>
    </row>
    <row r="48" spans="1:17" ht="13">
      <c r="A48" s="15" t="s">
        <v>60</v>
      </c>
      <c r="B48" s="30">
        <v>318907401</v>
      </c>
      <c r="C48" s="31">
        <v>15982.3</v>
      </c>
      <c r="D48" s="32">
        <f t="shared" si="0"/>
        <v>50115.801483076903</v>
      </c>
      <c r="E48" s="33">
        <v>16428.027295268817</v>
      </c>
      <c r="F48" s="33">
        <v>13742.426281952074</v>
      </c>
      <c r="G48" s="41">
        <v>18729.054726893264</v>
      </c>
      <c r="H48" s="33">
        <f t="shared" si="5"/>
        <v>48899.508304114155</v>
      </c>
      <c r="I48" s="34">
        <f t="shared" si="1"/>
        <v>3.059603955883331E-3</v>
      </c>
      <c r="J48" s="33">
        <f t="shared" si="2"/>
        <v>178627.79469945084</v>
      </c>
      <c r="K48" s="35">
        <f t="shared" si="6"/>
        <v>3.6529568679614313</v>
      </c>
      <c r="L48" s="36">
        <v>171</v>
      </c>
      <c r="M48" s="37">
        <f t="shared" si="3"/>
        <v>1.0442773600668337E-4</v>
      </c>
      <c r="N48" s="40"/>
      <c r="O48" s="39">
        <f t="shared" si="4"/>
        <v>18653696.188330289</v>
      </c>
      <c r="P48" s="21"/>
      <c r="Q48" s="21"/>
    </row>
    <row r="49" spans="2:14" s="16" customFormat="1" ht="13">
      <c r="B49" s="11"/>
      <c r="D49" s="12"/>
      <c r="E49" s="17"/>
      <c r="F49" s="17"/>
      <c r="G49" s="17"/>
      <c r="H49" s="17"/>
      <c r="I49" s="22"/>
      <c r="K49" s="14"/>
      <c r="L49" s="23"/>
      <c r="M49" s="18"/>
      <c r="N49" s="18"/>
    </row>
    <row r="50" spans="2:14" s="16" customFormat="1" ht="13">
      <c r="B50" s="25"/>
      <c r="C50" s="24"/>
      <c r="D50" s="12"/>
      <c r="E50" s="17"/>
      <c r="F50" s="17"/>
      <c r="G50" s="17"/>
      <c r="H50" s="17"/>
      <c r="I50" s="13"/>
      <c r="K50" s="14"/>
    </row>
  </sheetData>
  <mergeCells count="3">
    <mergeCell ref="E1:H1"/>
    <mergeCell ref="L1:M1"/>
    <mergeCell ref="J1:K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Cropland for Meat USA 030217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2017-03-02T15:27:39Z</dcterms:created>
  <dcterms:modified xsi:type="dcterms:W3CDTF">2017-03-02T15:42:18Z</dcterms:modified>
</cp:coreProperties>
</file>